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user39\Desktop\Белогорск Ленина 42\"/>
    </mc:Choice>
  </mc:AlternateContent>
  <bookViews>
    <workbookView xWindow="0" yWindow="0" windowWidth="20070" windowHeight="113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F18" i="1" l="1"/>
  <c r="F19" i="1" s="1"/>
  <c r="F23" i="1" s="1"/>
  <c r="F27" i="1" s="1"/>
  <c r="F28" i="1" l="1"/>
  <c r="F29" i="1" s="1"/>
  <c r="E18" i="1"/>
  <c r="E19" i="1" s="1"/>
  <c r="E23" i="1" s="1"/>
  <c r="E27" i="1" s="1"/>
  <c r="F30" i="1" l="1"/>
  <c r="F31" i="1" s="1"/>
  <c r="E28" i="1"/>
  <c r="E29" i="1" s="1"/>
  <c r="D18" i="1"/>
  <c r="E30" i="1" l="1"/>
  <c r="E31" i="1" s="1"/>
  <c r="D19" i="1"/>
  <c r="H19" i="1" s="1"/>
  <c r="H18" i="1"/>
  <c r="G21" i="1" l="1"/>
  <c r="H21" i="1" s="1"/>
  <c r="G25" i="1"/>
  <c r="D23" i="1"/>
  <c r="G22" i="1" l="1"/>
  <c r="G23" i="1" s="1"/>
  <c r="H22" i="1"/>
  <c r="H23" i="1" s="1"/>
  <c r="D27" i="1"/>
  <c r="D28" i="1" l="1"/>
  <c r="D29" i="1" s="1"/>
  <c r="H25" i="1"/>
  <c r="H26" i="1" s="1"/>
  <c r="G26" i="1"/>
  <c r="G27" i="1" s="1"/>
  <c r="G28" i="1" l="1"/>
  <c r="G29" i="1" s="1"/>
  <c r="D30" i="1"/>
  <c r="H27" i="1"/>
  <c r="D31" i="1" l="1"/>
  <c r="H28" i="1"/>
  <c r="H29" i="1"/>
  <c r="G30" i="1"/>
  <c r="G31" i="1" s="1"/>
  <c r="H30" i="1" l="1"/>
  <c r="H31" i="1"/>
  <c r="F5" i="1" s="1"/>
</calcChain>
</file>

<file path=xl/sharedStrings.xml><?xml version="1.0" encoding="utf-8"?>
<sst xmlns="http://schemas.openxmlformats.org/spreadsheetml/2006/main" count="59" uniqueCount="55">
  <si>
    <t>Форма № 1</t>
  </si>
  <si>
    <t>Заказчик</t>
  </si>
  <si>
    <t>«Утвержден»</t>
  </si>
  <si>
    <t>«____»___________ 20__г.</t>
  </si>
  <si>
    <t>тыс. руб.</t>
  </si>
  <si>
    <t>(ссылка на документ об утверждении)</t>
  </si>
  <si>
    <t>Номер по порядку</t>
  </si>
  <si>
    <t xml:space="preserve">Номера сметных расчетов и смет </t>
  </si>
  <si>
    <t>Обоснование</t>
  </si>
  <si>
    <t>Сметная стоимость, тыс. руб.</t>
  </si>
  <si>
    <t>Общая сметная стоимость, тыс. 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</si>
  <si>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</si>
  <si>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</si>
  <si>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</si>
  <si>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</si>
  <si>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Глава 2.</t>
  </si>
  <si>
    <t>ОСHОВHЫЕ ОБЬЕКТЫ СТРОИТЕЛЬСТВА</t>
  </si>
  <si>
    <t>1.</t>
  </si>
  <si>
    <t>ИТОГО ПО ГЛАВЕ 2:</t>
  </si>
  <si>
    <t>ИТОГО ПО ГЛАВАМ 1 - 7:</t>
  </si>
  <si>
    <t>ИТОГО ПО ГЛАВАМ 1 - 8:</t>
  </si>
  <si>
    <t>ИТОГО ПО ГЛАВАМ 1 - 9:</t>
  </si>
  <si>
    <t>АВТОРСKИЙ HАДЗОР (%=0.2)</t>
  </si>
  <si>
    <t>МДС 81-35.2004</t>
  </si>
  <si>
    <t>РЕЗЕРВ HА HЕПРЕДВИДЕHHЫЕ РАБОТЫ И ЗАТРАТЫ (%=2)</t>
  </si>
  <si>
    <t>ВСЕГО ПО СВОДHОМУ СМЕТHОМУ РАСЧЕТУ :</t>
  </si>
  <si>
    <t>ЗАKОH РФ ОТ 6.12.91 N1992-1 С ИЗМ.И ДОП.</t>
  </si>
  <si>
    <t>ЗАТРАТЫ,СВЯЗАHHЫЕ С УПЛАТОЙ HАЛОГА HА ДОБАВЛЕHHУЮ СТОИМОСТЬ(HДС) (%=18)</t>
  </si>
  <si>
    <t>ВСЕГО С УЧЕТОМ HДС</t>
  </si>
  <si>
    <t>Руководитель проектной организации</t>
  </si>
  <si>
    <t>(подпись, Ф.И.О.)</t>
  </si>
  <si>
    <t>Главный инженер проекта</t>
  </si>
  <si>
    <t>отдела</t>
  </si>
  <si>
    <t>(наименование)</t>
  </si>
  <si>
    <t>(должность, подпись, Ф.И.О.)</t>
  </si>
  <si>
    <t>Заказчик: НО "Фонд капитального ремонта многоквартирных домов Амурской области"</t>
  </si>
  <si>
    <t xml:space="preserve">Сводный сметный расчет в сумме: </t>
  </si>
  <si>
    <t>Наименование работ и затрат</t>
  </si>
  <si>
    <t>02-01</t>
  </si>
  <si>
    <t>Глава 8.</t>
  </si>
  <si>
    <t>СОДЕРЖАНИЕ СЛУЖБЫ ЗАКАЗЧИКА-ЗАСТРОЙЩИКА (СТРОИТЕЛЬНЫЙ КОНТРОЛЬ)</t>
  </si>
  <si>
    <t>СОДЕРЖАНИЕ СЛУЖБЫ ЗАКАЗЧИКА-ЗАСТРОЙЩИКА (технический надзор)   (%=2,14)</t>
  </si>
  <si>
    <t>ИТОГО ПО ГЛАВЕ 8:</t>
  </si>
  <si>
    <t>Глава 9.</t>
  </si>
  <si>
    <t>ПУБЛИЧНЫЙ ТЕХНОЛОГИЧЕСКИЙ И ЦЕНОВОЙ АУДИТ, ПРОЕКТНЫЕ И ИЗЫСКАТЕЛЬСКИЕ РАБОТЫ</t>
  </si>
  <si>
    <t>ИТОГО ПО ГЛАВЕ 9:</t>
  </si>
  <si>
    <t>Пост ПРФ от 21.06.2010 №468</t>
  </si>
  <si>
    <t>РАСЧЕТ (МДС81-35.2004 п 4.91)</t>
  </si>
  <si>
    <t xml:space="preserve">Начальник </t>
  </si>
  <si>
    <t xml:space="preserve">СВОДНЫЙ СМЕТНЫЙ РАСЧЕТ СТОИМОСТИ СТРОИТЕЛЬСТВА </t>
  </si>
  <si>
    <t>6.</t>
  </si>
  <si>
    <t>8.</t>
  </si>
  <si>
    <t>10.</t>
  </si>
  <si>
    <t>Составлен в ценах по состоянию на 07.2017 г. по НБ: "ТСНБ-2001 Амурской области (эталон) с доп. и изм. 1"</t>
  </si>
  <si>
    <t xml:space="preserve">Капитальный ремонт внутридомовых инженерных систем тепло-, водоснабжения, водоотведения многоквартирного жилого дома по адресу: г. Белогорск, ул. Ленина, дом 42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</si>
</sst>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1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  <font>
      <b/>
      <u/>
      <sz val="8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wrapText="1"/>
    </xf>
    <xf numFmtId="4" fontId="2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4" fontId="2" fillId="0" borderId="0" xfId="0" applyNumberFormat="1" applyFont="1" applyAlignment="1">
      <alignment horizontal="right" vertical="top" wrapText="1"/>
    </xf>
    <xf numFmtId="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/>
    <xf numFmtId="0" fontId="1" fillId="0" borderId="10" xfId="0" applyFont="1" applyBorder="1"/>
    <xf numFmtId="0" fontId="0" fillId="0" borderId="11" xfId="0" applyBorder="1"/>
    <xf numFmtId="4" fontId="0" fillId="0" borderId="0" xfId="0" applyNumberFormat="1"/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2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B14" workbookViewId="0">
      <selection activeCell="G21" sqref="G21"/>
    </sheetView>
  </sheetViews>
  <sheetFormatPr defaultRowHeight="15" x14ac:dyDescent="0.25"/>
  <cols>
    <col min="1" max="1" width="6.42578125" customWidth="1"/>
    <col min="2" max="2" width="15.5703125" customWidth="1"/>
    <col min="3" max="3" width="44" customWidth="1"/>
    <col min="4" max="4" width="13" customWidth="1"/>
    <col min="5" max="5" width="12.42578125" customWidth="1"/>
    <col min="6" max="6" width="13.28515625" customWidth="1"/>
    <col min="7" max="7" width="11.28515625" customWidth="1"/>
    <col min="8" max="8" width="14.5703125" customWidth="1"/>
  </cols>
  <sheetData>
    <row r="1" spans="1:8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</row>
    <row r="2" spans="1:8" x14ac:dyDescent="0.25">
      <c r="A2" s="34"/>
      <c r="B2" s="34"/>
      <c r="C2" s="34"/>
      <c r="D2" s="34"/>
      <c r="E2" s="34"/>
    </row>
    <row r="3" spans="1:8" ht="28.5" customHeight="1" x14ac:dyDescent="0.25">
      <c r="A3" s="37" t="s">
        <v>35</v>
      </c>
      <c r="B3" s="37"/>
      <c r="C3" s="37"/>
      <c r="D3" s="37"/>
      <c r="E3" s="37"/>
      <c r="F3" s="37"/>
      <c r="G3" s="37"/>
      <c r="H3" s="37"/>
    </row>
    <row r="4" spans="1:8" ht="23.25" customHeight="1" x14ac:dyDescent="0.25">
      <c r="A4" s="34" t="s">
        <v>2</v>
      </c>
      <c r="B4" s="34"/>
      <c r="C4" s="34" t="s">
        <v>3</v>
      </c>
      <c r="D4" s="34"/>
      <c r="E4" s="34"/>
    </row>
    <row r="5" spans="1:8" ht="21" customHeight="1" x14ac:dyDescent="0.25">
      <c r="A5" s="47" t="s">
        <v>36</v>
      </c>
      <c r="B5" s="47"/>
      <c r="C5" s="47"/>
      <c r="D5" s="21"/>
      <c r="E5" s="22"/>
      <c r="F5" s="46">
        <f>H31</f>
        <v>4690.1886966479988</v>
      </c>
      <c r="G5" s="46"/>
      <c r="H5" s="24" t="s">
        <v>4</v>
      </c>
    </row>
    <row r="6" spans="1:8" x14ac:dyDescent="0.25">
      <c r="A6" s="48"/>
      <c r="B6" s="48"/>
      <c r="C6" s="48"/>
      <c r="D6" s="48"/>
      <c r="E6" s="48"/>
      <c r="F6" s="25"/>
      <c r="G6" s="25"/>
      <c r="H6" s="25"/>
    </row>
    <row r="7" spans="1:8" x14ac:dyDescent="0.25">
      <c r="A7" s="49" t="s">
        <v>5</v>
      </c>
      <c r="B7" s="49"/>
      <c r="C7" s="49"/>
      <c r="D7" s="49"/>
      <c r="E7" s="49"/>
    </row>
    <row r="8" spans="1:8" ht="18" customHeight="1" x14ac:dyDescent="0.25">
      <c r="A8" s="34" t="s">
        <v>3</v>
      </c>
      <c r="B8" s="34"/>
      <c r="C8" s="34"/>
      <c r="D8" s="34"/>
      <c r="E8" s="34"/>
    </row>
    <row r="9" spans="1:8" ht="12.75" customHeight="1" x14ac:dyDescent="0.25">
      <c r="A9" s="34"/>
      <c r="B9" s="34"/>
      <c r="C9" s="34"/>
      <c r="D9" s="34"/>
      <c r="E9" s="34"/>
    </row>
    <row r="10" spans="1:8" x14ac:dyDescent="0.25">
      <c r="A10" s="43" t="s">
        <v>49</v>
      </c>
      <c r="B10" s="43"/>
      <c r="C10" s="43"/>
      <c r="D10" s="43"/>
      <c r="E10" s="43"/>
      <c r="F10" s="43"/>
      <c r="G10" s="43"/>
      <c r="H10" s="43"/>
    </row>
    <row r="11" spans="1:8" ht="27" customHeight="1" x14ac:dyDescent="0.25">
      <c r="A11" s="44" t="s">
        <v>54</v>
      </c>
      <c r="B11" s="44"/>
      <c r="C11" s="44"/>
      <c r="D11" s="44"/>
      <c r="E11" s="44"/>
      <c r="F11" s="44"/>
      <c r="G11" s="44"/>
      <c r="H11" s="44"/>
    </row>
    <row r="12" spans="1:8" ht="22.5" customHeight="1" thickBot="1" x14ac:dyDescent="0.3">
      <c r="A12" s="42" t="s">
        <v>53</v>
      </c>
      <c r="B12" s="42"/>
      <c r="C12" s="42"/>
      <c r="D12" s="42"/>
      <c r="E12" s="42"/>
      <c r="F12" s="42"/>
      <c r="G12" s="42"/>
      <c r="H12" s="42"/>
    </row>
    <row r="13" spans="1:8" ht="17.25" customHeight="1" thickBot="1" x14ac:dyDescent="0.3">
      <c r="A13" s="35" t="s">
        <v>6</v>
      </c>
      <c r="B13" s="5" t="s">
        <v>7</v>
      </c>
      <c r="C13" s="35" t="s">
        <v>37</v>
      </c>
      <c r="D13" s="39" t="s">
        <v>9</v>
      </c>
      <c r="E13" s="40"/>
      <c r="F13" s="40"/>
      <c r="G13" s="41"/>
      <c r="H13" s="35" t="s">
        <v>10</v>
      </c>
    </row>
    <row r="14" spans="1:8" ht="32.25" thickBot="1" x14ac:dyDescent="0.3">
      <c r="A14" s="36"/>
      <c r="B14" s="6" t="s">
        <v>8</v>
      </c>
      <c r="C14" s="36"/>
      <c r="D14" s="6" t="s">
        <v>11</v>
      </c>
      <c r="E14" s="6" t="s">
        <v>12</v>
      </c>
      <c r="F14" s="6" t="s">
        <v>13</v>
      </c>
      <c r="G14" s="6" t="s">
        <v>14</v>
      </c>
      <c r="H14" s="36"/>
    </row>
    <row r="15" spans="1:8" ht="15.75" thickBot="1" x14ac:dyDescent="0.3">
      <c r="A15" s="7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</row>
    <row r="16" spans="1:8" x14ac:dyDescent="0.25">
      <c r="A16" s="1"/>
      <c r="B16" s="3" t="s">
        <v>15</v>
      </c>
      <c r="C16" s="3" t="s">
        <v>16</v>
      </c>
      <c r="D16" s="1"/>
      <c r="E16" s="1"/>
      <c r="F16" s="1"/>
      <c r="G16" s="1"/>
      <c r="H16" s="1"/>
    </row>
    <row r="17" spans="1:10" ht="43.5" x14ac:dyDescent="0.25">
      <c r="A17" s="29" t="s">
        <v>17</v>
      </c>
      <c r="B17" s="11" t="s">
        <v>38</v>
      </c>
      <c r="C17" s="12" t="s">
        <v>54</v>
      </c>
      <c r="D17" s="14">
        <v>3281.56</v>
      </c>
      <c r="E17" s="9">
        <v>512.91</v>
      </c>
      <c r="F17" s="9">
        <v>13.23</v>
      </c>
      <c r="G17" s="9"/>
      <c r="H17" s="14">
        <f>SUM(D17+E17+F17)</f>
        <v>3807.7</v>
      </c>
    </row>
    <row r="18" spans="1:10" x14ac:dyDescent="0.25">
      <c r="A18" s="30"/>
      <c r="B18" s="3"/>
      <c r="C18" s="3" t="s">
        <v>18</v>
      </c>
      <c r="D18" s="13">
        <f t="shared" ref="D18:F19" si="0">D17</f>
        <v>3281.56</v>
      </c>
      <c r="E18" s="1">
        <f t="shared" si="0"/>
        <v>512.91</v>
      </c>
      <c r="F18" s="32">
        <f t="shared" si="0"/>
        <v>13.23</v>
      </c>
      <c r="G18" s="1"/>
      <c r="H18" s="14">
        <f>SUM(D18:G18)</f>
        <v>3807.7</v>
      </c>
    </row>
    <row r="19" spans="1:10" x14ac:dyDescent="0.25">
      <c r="A19" s="29"/>
      <c r="B19" s="3"/>
      <c r="C19" s="3" t="s">
        <v>19</v>
      </c>
      <c r="D19" s="13">
        <f t="shared" si="0"/>
        <v>3281.56</v>
      </c>
      <c r="E19" s="1">
        <f t="shared" si="0"/>
        <v>512.91</v>
      </c>
      <c r="F19" s="32">
        <f t="shared" si="0"/>
        <v>13.23</v>
      </c>
      <c r="G19" s="18"/>
      <c r="H19" s="14">
        <f>SUM(D19:G19)</f>
        <v>3807.7</v>
      </c>
      <c r="J19" s="26"/>
    </row>
    <row r="20" spans="1:10" ht="21" x14ac:dyDescent="0.25">
      <c r="A20" s="29"/>
      <c r="B20" s="3" t="s">
        <v>39</v>
      </c>
      <c r="C20" s="3" t="s">
        <v>40</v>
      </c>
      <c r="D20" s="13"/>
      <c r="E20" s="1"/>
      <c r="F20" s="1"/>
      <c r="G20" s="1"/>
      <c r="H20" s="13"/>
    </row>
    <row r="21" spans="1:10" ht="31.5" x14ac:dyDescent="0.25">
      <c r="A21" s="31" t="s">
        <v>50</v>
      </c>
      <c r="B21" s="3" t="s">
        <v>46</v>
      </c>
      <c r="C21" s="15" t="s">
        <v>41</v>
      </c>
      <c r="D21" s="16"/>
      <c r="E21" s="16"/>
      <c r="F21" s="16"/>
      <c r="G21" s="17">
        <f>H19*0.0214</f>
        <v>81.484779999999986</v>
      </c>
      <c r="H21" s="17">
        <f>G21</f>
        <v>81.484779999999986</v>
      </c>
    </row>
    <row r="22" spans="1:10" x14ac:dyDescent="0.25">
      <c r="A22" s="29"/>
      <c r="B22" s="3"/>
      <c r="C22" s="3" t="s">
        <v>42</v>
      </c>
      <c r="D22" s="13"/>
      <c r="E22" s="1"/>
      <c r="F22" s="1"/>
      <c r="G22" s="13">
        <f>G21</f>
        <v>81.484779999999986</v>
      </c>
      <c r="H22" s="13">
        <f>H21</f>
        <v>81.484779999999986</v>
      </c>
    </row>
    <row r="23" spans="1:10" x14ac:dyDescent="0.25">
      <c r="A23" s="29"/>
      <c r="B23" s="3"/>
      <c r="C23" s="3" t="s">
        <v>20</v>
      </c>
      <c r="D23" s="13">
        <f>D19</f>
        <v>3281.56</v>
      </c>
      <c r="E23" s="1">
        <f>E19</f>
        <v>512.91</v>
      </c>
      <c r="F23" s="32">
        <f>F19</f>
        <v>13.23</v>
      </c>
      <c r="G23" s="13">
        <f>G22+G19</f>
        <v>81.484779999999986</v>
      </c>
      <c r="H23" s="13">
        <f>H22+H19</f>
        <v>3889.1847799999996</v>
      </c>
      <c r="J23" s="26"/>
    </row>
    <row r="24" spans="1:10" ht="31.5" x14ac:dyDescent="0.25">
      <c r="A24" s="29"/>
      <c r="B24" s="3" t="s">
        <v>43</v>
      </c>
      <c r="C24" s="3" t="s">
        <v>44</v>
      </c>
      <c r="D24" s="1"/>
      <c r="E24" s="1"/>
      <c r="F24" s="1"/>
      <c r="G24" s="1"/>
      <c r="H24" s="1"/>
    </row>
    <row r="25" spans="1:10" ht="26.25" customHeight="1" x14ac:dyDescent="0.25">
      <c r="A25" s="29" t="s">
        <v>51</v>
      </c>
      <c r="B25" s="19" t="s">
        <v>47</v>
      </c>
      <c r="C25" s="3" t="s">
        <v>22</v>
      </c>
      <c r="D25" s="1"/>
      <c r="E25" s="1"/>
      <c r="F25" s="1"/>
      <c r="G25" s="18">
        <f>H19*0.002</f>
        <v>7.6154000000000002</v>
      </c>
      <c r="H25" s="18">
        <f>G25</f>
        <v>7.6154000000000002</v>
      </c>
    </row>
    <row r="26" spans="1:10" x14ac:dyDescent="0.25">
      <c r="A26" s="29"/>
      <c r="B26" s="3"/>
      <c r="C26" s="3" t="s">
        <v>45</v>
      </c>
      <c r="D26" s="1"/>
      <c r="E26" s="1"/>
      <c r="F26" s="1"/>
      <c r="G26" s="18">
        <f>SUM(G25:G25)</f>
        <v>7.6154000000000002</v>
      </c>
      <c r="H26" s="18">
        <f>SUM(H25:H25)</f>
        <v>7.6154000000000002</v>
      </c>
    </row>
    <row r="27" spans="1:10" x14ac:dyDescent="0.25">
      <c r="A27" s="29"/>
      <c r="B27" s="3"/>
      <c r="C27" s="3" t="s">
        <v>21</v>
      </c>
      <c r="D27" s="13">
        <f>D23</f>
        <v>3281.56</v>
      </c>
      <c r="E27" s="1">
        <f>E23</f>
        <v>512.91</v>
      </c>
      <c r="F27" s="32">
        <f>F23</f>
        <v>13.23</v>
      </c>
      <c r="G27" s="13">
        <f>G23+G26</f>
        <v>89.10017999999998</v>
      </c>
      <c r="H27" s="13">
        <f t="shared" ref="H27" si="1">SUM(D27:G27)</f>
        <v>3896.8001799999997</v>
      </c>
      <c r="J27" s="26"/>
    </row>
    <row r="28" spans="1:10" ht="21" x14ac:dyDescent="0.25">
      <c r="A28" s="29" t="s">
        <v>52</v>
      </c>
      <c r="B28" s="3" t="s">
        <v>23</v>
      </c>
      <c r="C28" s="3" t="s">
        <v>24</v>
      </c>
      <c r="D28" s="18">
        <f>D27*0.02</f>
        <v>65.631200000000007</v>
      </c>
      <c r="E28" s="18">
        <f>E27*0.02</f>
        <v>10.2582</v>
      </c>
      <c r="F28" s="18">
        <f>F27*0.02</f>
        <v>0.2646</v>
      </c>
      <c r="G28" s="18">
        <f>G27*0.02</f>
        <v>1.7820035999999997</v>
      </c>
      <c r="H28" s="13">
        <f>SUM(D28:G28)-0.01</f>
        <v>77.926003600000001</v>
      </c>
      <c r="J28" s="26"/>
    </row>
    <row r="29" spans="1:10" x14ac:dyDescent="0.25">
      <c r="A29" s="29"/>
      <c r="B29" s="3"/>
      <c r="C29" s="3" t="s">
        <v>25</v>
      </c>
      <c r="D29" s="13">
        <f>D27+D28</f>
        <v>3347.1911999999998</v>
      </c>
      <c r="E29" s="13">
        <f>E27+E28</f>
        <v>523.16819999999996</v>
      </c>
      <c r="F29" s="13">
        <f>F27+F28</f>
        <v>13.4946</v>
      </c>
      <c r="G29" s="13">
        <f>G27+G28</f>
        <v>90.882183599999976</v>
      </c>
      <c r="H29" s="13">
        <f>SUM(D29:G29)-0.01</f>
        <v>3974.7261835999998</v>
      </c>
      <c r="J29" s="26"/>
    </row>
    <row r="30" spans="1:10" ht="31.5" x14ac:dyDescent="0.25">
      <c r="A30" s="29"/>
      <c r="B30" s="3" t="s">
        <v>26</v>
      </c>
      <c r="C30" s="3" t="s">
        <v>27</v>
      </c>
      <c r="D30" s="18">
        <f>D29*0.18</f>
        <v>602.49441599999989</v>
      </c>
      <c r="E30" s="18">
        <f>E29*0.18</f>
        <v>94.170275999999987</v>
      </c>
      <c r="F30" s="18">
        <f>F29*0.18</f>
        <v>2.4290279999999997</v>
      </c>
      <c r="G30" s="18">
        <f>G29*0.18</f>
        <v>16.358793047999995</v>
      </c>
      <c r="H30" s="13">
        <f>SUM(D30:G30)+0.01</f>
        <v>715.46251304799989</v>
      </c>
      <c r="J30" s="26"/>
    </row>
    <row r="31" spans="1:10" x14ac:dyDescent="0.25">
      <c r="A31" s="1"/>
      <c r="B31" s="3"/>
      <c r="C31" s="3" t="s">
        <v>28</v>
      </c>
      <c r="D31" s="13">
        <f>D29+D30</f>
        <v>3949.6856159999998</v>
      </c>
      <c r="E31" s="13">
        <f>E29+E30</f>
        <v>617.3384759999999</v>
      </c>
      <c r="F31" s="13">
        <f>F29+F30</f>
        <v>15.923628000000001</v>
      </c>
      <c r="G31" s="13">
        <f>G29+G30</f>
        <v>107.24097664799997</v>
      </c>
      <c r="H31" s="13">
        <f>SUM(D31:G31)</f>
        <v>4690.1886966479988</v>
      </c>
      <c r="J31" s="26"/>
    </row>
    <row r="32" spans="1:10" x14ac:dyDescent="0.25">
      <c r="A32" s="10"/>
    </row>
    <row r="33" spans="1:8" x14ac:dyDescent="0.25">
      <c r="A33" s="37" t="s">
        <v>29</v>
      </c>
      <c r="B33" s="37"/>
      <c r="C33" s="37"/>
      <c r="D33" s="37"/>
      <c r="E33" s="23"/>
      <c r="F33" s="23"/>
      <c r="G33" s="23"/>
      <c r="H33" s="23"/>
    </row>
    <row r="34" spans="1:8" x14ac:dyDescent="0.25">
      <c r="A34" s="2"/>
      <c r="B34" s="33" t="s">
        <v>30</v>
      </c>
      <c r="C34" s="33"/>
      <c r="D34" s="33"/>
    </row>
    <row r="35" spans="1:8" x14ac:dyDescent="0.25">
      <c r="A35" s="34"/>
      <c r="B35" s="34"/>
      <c r="C35" s="34"/>
      <c r="D35" s="34"/>
    </row>
    <row r="36" spans="1:8" x14ac:dyDescent="0.25">
      <c r="A36" s="37" t="s">
        <v>31</v>
      </c>
      <c r="B36" s="37"/>
      <c r="C36" s="37"/>
      <c r="D36" s="37"/>
      <c r="E36" s="23"/>
      <c r="F36" s="23"/>
      <c r="G36" s="23"/>
      <c r="H36" s="23"/>
    </row>
    <row r="37" spans="1:8" x14ac:dyDescent="0.25">
      <c r="A37" s="2"/>
      <c r="B37" s="33" t="s">
        <v>30</v>
      </c>
      <c r="C37" s="33"/>
      <c r="D37" s="33"/>
    </row>
    <row r="38" spans="1:8" x14ac:dyDescent="0.25">
      <c r="A38" s="34"/>
      <c r="B38" s="34"/>
      <c r="C38" s="34"/>
      <c r="D38" s="34"/>
    </row>
    <row r="39" spans="1:8" x14ac:dyDescent="0.25">
      <c r="A39" s="37" t="s">
        <v>48</v>
      </c>
      <c r="B39" s="37"/>
      <c r="C39" s="27" t="s">
        <v>32</v>
      </c>
      <c r="D39" s="20"/>
      <c r="E39" s="23"/>
      <c r="F39" s="23"/>
      <c r="G39" s="23"/>
      <c r="H39" s="23"/>
    </row>
    <row r="40" spans="1:8" ht="21" customHeight="1" x14ac:dyDescent="0.25">
      <c r="A40" s="2"/>
      <c r="B40" s="28" t="s">
        <v>33</v>
      </c>
      <c r="D40" s="38" t="s">
        <v>30</v>
      </c>
      <c r="E40" s="38"/>
      <c r="F40" s="38"/>
      <c r="G40" s="38"/>
      <c r="H40" s="38"/>
    </row>
    <row r="41" spans="1:8" x14ac:dyDescent="0.25">
      <c r="A41" s="34"/>
      <c r="B41" s="34"/>
      <c r="C41" s="34"/>
      <c r="D41" s="34"/>
    </row>
    <row r="42" spans="1:8" ht="21.75" customHeight="1" x14ac:dyDescent="0.25">
      <c r="A42" s="37" t="s">
        <v>1</v>
      </c>
      <c r="B42" s="37"/>
      <c r="C42" s="37"/>
      <c r="D42" s="37"/>
      <c r="E42" s="23"/>
      <c r="F42" s="23"/>
      <c r="G42" s="23"/>
      <c r="H42" s="23"/>
    </row>
    <row r="43" spans="1:8" x14ac:dyDescent="0.25">
      <c r="A43" s="2"/>
      <c r="B43" s="33" t="s">
        <v>34</v>
      </c>
      <c r="C43" s="33"/>
      <c r="D43" s="33"/>
    </row>
    <row r="44" spans="1:8" x14ac:dyDescent="0.25">
      <c r="A44" s="4"/>
    </row>
  </sheetData>
  <mergeCells count="29">
    <mergeCell ref="A1:H1"/>
    <mergeCell ref="F5:G5"/>
    <mergeCell ref="A5:C5"/>
    <mergeCell ref="A6:E6"/>
    <mergeCell ref="A7:E7"/>
    <mergeCell ref="A8:E8"/>
    <mergeCell ref="A2:E2"/>
    <mergeCell ref="A4:B4"/>
    <mergeCell ref="C4:E4"/>
    <mergeCell ref="A3:H3"/>
    <mergeCell ref="A9:E9"/>
    <mergeCell ref="A13:A14"/>
    <mergeCell ref="C13:C14"/>
    <mergeCell ref="D13:G13"/>
    <mergeCell ref="A12:H12"/>
    <mergeCell ref="A10:H10"/>
    <mergeCell ref="A11:H11"/>
    <mergeCell ref="B37:D37"/>
    <mergeCell ref="A38:D38"/>
    <mergeCell ref="A41:D41"/>
    <mergeCell ref="B43:D43"/>
    <mergeCell ref="H13:H14"/>
    <mergeCell ref="B34:D34"/>
    <mergeCell ref="A35:D35"/>
    <mergeCell ref="A33:D33"/>
    <mergeCell ref="A36:D36"/>
    <mergeCell ref="A39:B39"/>
    <mergeCell ref="A42:D42"/>
    <mergeCell ref="D40:H4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Александровна Борисова</dc:creator>
  <cp:lastModifiedBy>user39</cp:lastModifiedBy>
  <cp:lastPrinted>2017-04-03T08:26:57Z</cp:lastPrinted>
  <dcterms:created xsi:type="dcterms:W3CDTF">2017-04-03T01:18:17Z</dcterms:created>
  <dcterms:modified xsi:type="dcterms:W3CDTF">2018-03-13T06:52:42Z</dcterms:modified>
</cp:coreProperties>
</file>